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2\Digital\4.-Oct-Dic\"/>
    </mc:Choice>
  </mc:AlternateContent>
  <bookViews>
    <workbookView xWindow="0" yWindow="0" windowWidth="28800" windowHeight="1248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62" l="1"/>
  <c r="D49" i="62"/>
  <c r="C61" i="62"/>
  <c r="D61" i="62"/>
  <c r="C93" i="62"/>
  <c r="D93" i="62"/>
  <c r="C96" i="62"/>
  <c r="D96" i="62"/>
  <c r="C104" i="62"/>
  <c r="D104" i="62"/>
  <c r="C107" i="62"/>
  <c r="D107" i="62"/>
  <c r="C113" i="62"/>
  <c r="D113" i="62"/>
  <c r="C115" i="62"/>
  <c r="D115" i="62"/>
  <c r="C117" i="62"/>
  <c r="D117" i="62"/>
  <c r="C125" i="62"/>
  <c r="D125" i="62"/>
  <c r="D103" i="62" l="1"/>
  <c r="D102" i="62" s="1"/>
  <c r="D48" i="62"/>
  <c r="C103" i="62"/>
  <c r="C102" i="62" s="1"/>
  <c r="C48" i="62"/>
  <c r="C135" i="62" s="1"/>
  <c r="D135" i="62"/>
  <c r="C128" i="60" l="1"/>
  <c r="C127" i="60"/>
  <c r="C103" i="59" l="1"/>
  <c r="C54" i="59"/>
  <c r="C8" i="60" l="1"/>
  <c r="D37" i="62" l="1"/>
  <c r="D28" i="62"/>
  <c r="D20" i="62"/>
  <c r="C37" i="62"/>
  <c r="C28" i="62"/>
  <c r="C20" i="62"/>
  <c r="C185" i="60"/>
  <c r="C117" i="60"/>
  <c r="C107" i="60"/>
  <c r="C100" i="60"/>
  <c r="C73" i="60"/>
  <c r="C58" i="60"/>
  <c r="D74" i="59"/>
  <c r="D62" i="59"/>
  <c r="E74" i="59"/>
  <c r="C74" i="59"/>
  <c r="C62" i="59"/>
  <c r="E54" i="59"/>
  <c r="D54" i="59"/>
  <c r="C99" i="60" l="1"/>
  <c r="E62" i="59"/>
  <c r="D192" i="60" l="1"/>
  <c r="D133" i="60"/>
  <c r="D215" i="60"/>
  <c r="D211" i="60"/>
  <c r="D207" i="60"/>
  <c r="D203" i="60"/>
  <c r="D199" i="60"/>
  <c r="D195" i="60"/>
  <c r="D191" i="60"/>
  <c r="D187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4" i="60"/>
  <c r="D120" i="60"/>
  <c r="D113" i="60"/>
  <c r="D109" i="60"/>
  <c r="D106" i="60"/>
  <c r="D102" i="60"/>
  <c r="D99" i="60"/>
  <c r="D197" i="60"/>
  <c r="D182" i="60"/>
  <c r="D174" i="60"/>
  <c r="D166" i="60"/>
  <c r="D158" i="60"/>
  <c r="D150" i="60"/>
  <c r="D138" i="60"/>
  <c r="D130" i="60"/>
  <c r="D122" i="60"/>
  <c r="D115" i="60"/>
  <c r="D216" i="60"/>
  <c r="D208" i="60"/>
  <c r="D196" i="60"/>
  <c r="D165" i="60"/>
  <c r="D157" i="60"/>
  <c r="D145" i="60"/>
  <c r="D137" i="60"/>
  <c r="D125" i="60"/>
  <c r="D117" i="60"/>
  <c r="D110" i="60"/>
  <c r="D214" i="60"/>
  <c r="D210" i="60"/>
  <c r="D206" i="60"/>
  <c r="D202" i="60"/>
  <c r="D198" i="60"/>
  <c r="D194" i="60"/>
  <c r="D190" i="60"/>
  <c r="D186" i="60"/>
  <c r="D183" i="60"/>
  <c r="D179" i="60"/>
  <c r="D175" i="60"/>
  <c r="D171" i="60"/>
  <c r="D167" i="60"/>
  <c r="D163" i="60"/>
  <c r="D159" i="60"/>
  <c r="D155" i="60"/>
  <c r="D151" i="60"/>
  <c r="D147" i="60"/>
  <c r="D143" i="60"/>
  <c r="D139" i="60"/>
  <c r="D135" i="60"/>
  <c r="D131" i="60"/>
  <c r="D127" i="60"/>
  <c r="D123" i="60"/>
  <c r="D119" i="60"/>
  <c r="D116" i="60"/>
  <c r="D112" i="60"/>
  <c r="D108" i="60"/>
  <c r="D105" i="60"/>
  <c r="D101" i="60"/>
  <c r="D213" i="60"/>
  <c r="D209" i="60"/>
  <c r="D205" i="60"/>
  <c r="D201" i="60"/>
  <c r="D193" i="60"/>
  <c r="D189" i="60"/>
  <c r="D178" i="60"/>
  <c r="D170" i="60"/>
  <c r="D162" i="60"/>
  <c r="D154" i="60"/>
  <c r="D146" i="60"/>
  <c r="D142" i="60"/>
  <c r="D134" i="60"/>
  <c r="D126" i="60"/>
  <c r="D118" i="60"/>
  <c r="D111" i="60"/>
  <c r="D104" i="60"/>
  <c r="D212" i="60"/>
  <c r="D204" i="60"/>
  <c r="D200" i="60"/>
  <c r="D188" i="60"/>
  <c r="D181" i="60"/>
  <c r="D177" i="60"/>
  <c r="D173" i="60"/>
  <c r="D169" i="60"/>
  <c r="D161" i="60"/>
  <c r="D153" i="60"/>
  <c r="D149" i="60"/>
  <c r="D141" i="60"/>
  <c r="D129" i="60"/>
  <c r="D121" i="60"/>
  <c r="D114" i="60"/>
  <c r="D103" i="60"/>
  <c r="C98" i="60"/>
  <c r="D107" i="60"/>
  <c r="D100" i="60"/>
  <c r="D185" i="60"/>
  <c r="D98" i="60" l="1"/>
  <c r="A1" i="59"/>
  <c r="A1" i="64" s="1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<sst xmlns="http://schemas.openxmlformats.org/spreadsheetml/2006/main" count="926" uniqueCount="654">
  <si>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</si>
  <si>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</si>
  <si>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</si>
  <si>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</si>
  <si>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</si>
  <si>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</si>
  <si>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</si>
  <si>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</si>
  <si>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</si>
  <si>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</si>
  <si>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</si>
  <si>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</si>
  <si>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</si>
  <si>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</si>
  <si>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</si>
  <si>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</si>
  <si>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</si>
  <si>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</si>
  <si>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</si>
  <si>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</si>
  <si>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</si>
  <si>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</si>
  <si>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</si>
  <si>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</si>
  <si>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</si>
  <si>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</si>
  <si>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</si>
  <si>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</si>
  <si>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</si>
  <si>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</si>
  <si>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</si>
  <si>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</si>
  <si>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</si>
  <si>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</si>
  <si>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</si>
  <si>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</si>
  <si>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</si>
  <si>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</si>
  <si>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</si>
  <si>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</si>
  <si>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</si>
  <si>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</si>
  <si>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</si>
  <si>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</si>
  <si>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</si>
  <si>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</si>
  <si>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</si>
  <si>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</si>
  <si>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</si>
  <si>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</si>
  <si>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</si>
  <si>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</si>
  <si>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</si>
  <si>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</si>
  <si>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</si>
  <si>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</si>
  <si>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</si>
  <si>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</si>
  <si>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</si>
  <si>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</si>
  <si>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</si>
  <si>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</si>
  <si>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</si>
  <si>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</si>
  <si>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</si>
  <si>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</si>
  <si>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</si>
  <si>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</si>
  <si>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</si>
  <si>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</si>
  <si>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</si>
  <si>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</si>
  <si>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</si>
  <si>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</si>
  <si>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</si>
  <si>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</si>
  <si>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</si>
  <si>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</si>
  <si>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</si>
  <si>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</si>
  <si>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</si>
  <si>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</si>
  <si>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</si>
  <si>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</si>
  <si>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</si>
  <si>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</si>
  <si>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</si>
  <si>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</si>
  <si>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</si>
  <si>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</si>
  <si>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</si>
  <si>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</si>
  <si>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</si>
  <si>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</si>
  <si>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</si>
  <si>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</si>
  <si>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</si>
  <si>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</si>
  <si>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</si>
  <si>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</si>
  <si>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</si>
  <si>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</si>
  <si>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</si>
  <si>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</si>
  <si>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</si>
  <si>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</si>
  <si>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</si>
  <si>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</si>
  <si>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</si>
  <si>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</si>
  <si>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</si>
  <si>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</si>
  <si>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</si>
  <si>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</si>
  <si>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</si>
  <si>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</si>
  <si>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</si>
  <si>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</si>
  <si>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</si>
  <si>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</si>
  <si>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</si>
  <si>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</si>
  <si>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</si>
  <si>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</si>
  <si>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</si>
  <si>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</si>
  <si>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</si>
  <si>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</si>
  <si>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</si>
  <si>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</si>
  <si>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</si>
  <si>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</si>
  <si>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</si>
  <si>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</si>
  <si>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</si>
  <si>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</si>
  <si>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</si>
  <si>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</si>
  <si>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</si>
  <si>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</si>
  <si>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</si>
  <si>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</si>
  <si>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</si>
  <si>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</si>
  <si>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</si>
  <si>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</si>
  <si>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</si>
  <si>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</si>
  <si>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</si>
  <si>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</si>
  <si>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</si>
  <si>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</si>
  <si>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</si>
  <si>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</si>
  <si>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</si>
  <si>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</si>
  <si>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</si>
  <si>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</si>
  <si>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</si>
  <si>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</si>
  <si>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</si>
  <si>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</si>
  <si>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</si>
  <si>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</si>
  <si>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</si>
  <si>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</si>
  <si>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</si>
  <si>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</si>
  <si>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</si>
  <si>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</si>
  <si>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</si>
  <si>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</si>
  <si>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</si>
  <si>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</si>
  <si>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</si>
  <si>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</si>
  <si>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</si>
  <si>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</si>
  <si>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</si>
  <si>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</si>
  <si>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</si>
  <si>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</si>
  <si>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</si>
  <si>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</si>
  <si>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</si>
  <si>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</si>
  <si>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</si>
  <si>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</si>
  <si>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</si>
  <si>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</si>
  <si>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</si>
  <si>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</si>
  <si>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</si>
  <si>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</si>
  <si>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</si>
  <si>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</si>
  <si>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</si>
  <si>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</si>
  <si>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</si>
  <si>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</si>
  <si>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</si>
  <si>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</si>
  <si>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</si>
  <si>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</si>
  <si>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</si>
  <si>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</si>
  <si>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</si>
  <si>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</si>
  <si>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</si>
  <si>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</si>
  <si>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</si>
  <si>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</si>
  <si>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</si>
  <si>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</si>
  <si>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</si>
  <si>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</si>
  <si>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</si>
  <si>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</si>
  <si>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</si>
  <si>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</si>
  <si>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</si>
  <si>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</si>
  <si>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</si>
  <si>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</si>
  <si>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</si>
  <si>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</si>
  <si>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</si>
  <si>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</si>
  <si>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</si>
  <si>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</si>
  <si>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</si>
  <si>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</si>
  <si>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</si>
  <si>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</si>
  <si>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</si>
  <si>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</si>
  <si>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</si>
  <si>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</si>
  <si>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</si>
  <si>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</si>
  <si>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</si>
  <si>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</si>
  <si>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</si>
  <si>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</si>
  <si>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</si>
  <si>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</si>
  <si>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</si>
  <si>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</si>
  <si>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</si>
  <si>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</si>
  <si>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</si>
  <si>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</si>
  <si>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</si>
  <si>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</si>
  <si>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</si>
  <si>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</si>
  <si>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</si>
  <si>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</si>
  <si>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</si>
  <si>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</si>
  <si>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</si>
  <si>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</si>
  <si>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</si>
  <si>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</si>
  <si>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</si>
  <si>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</si>
  <si>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</si>
  <si>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</si>
  <si>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</si>
  <si>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</si>
  <si>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</si>
  <si>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</si>
  <si>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</si>
  <si>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</si>
  <si>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</si>
  <si>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</si>
  <si>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</si>
  <si>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</si>
  <si>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</si>
  <si>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</si>
  <si>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</si>
  <si>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</si>
  <si>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</si>
  <si>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</si>
  <si>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</si>
  <si>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</si>
  <si>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</si>
  <si>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</si>
  <si>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</si>
  <si>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</si>
  <si>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</si>
  <si>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</si>
  <si>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</si>
  <si>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</si>
  <si>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</si>
  <si>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</si>
  <si>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</si>
  <si>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</si>
  <si>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</si>
  <si>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</si>
  <si>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</si>
  <si>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</si>
  <si>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</si>
  <si>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</si>
  <si>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</si>
  <si>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</si>
  <si>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</si>
  <si>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</si>
  <si>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</si>
  <si>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</si>
  <si>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</si>
  <si>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</si>
  <si>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</si>
  <si>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</si>
  <si>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</si>
  <si>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</si>
  <si>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</si>
  <si>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</si>
  <si>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</si>
  <si>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</si>
  <si>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</si>
  <si>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</si>
  <si>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</si>
  <si>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</si>
  <si>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</si>
  <si>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</si>
  <si>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</si>
  <si>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</si>
  <si>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</si>
  <si>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</si>
  <si>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</si>
  <si>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</si>
  <si>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</si>
  <si>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</si>
  <si>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</si>
  <si>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</si>
  <si>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</si>
  <si>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</si>
  <si>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</si>
  <si>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</si>
  <si>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</si>
  <si>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</si>
  <si>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</si>
  <si>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</si>
  <si>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</si>
  <si>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</si>
  <si>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</si>
  <si>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</si>
  <si>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</si>
  <si>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</si>
  <si>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</si>
  <si>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</si>
  <si>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</si>
  <si>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</si>
  <si>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</si>
  <si>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</si>
  <si>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</si>
  <si>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</si>
  <si>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</si>
  <si>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</si>
  <si>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</si>
  <si>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</si>
  <si>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</si>
  <si>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</si>
  <si>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</si>
  <si>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</si>
  <si>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</si>
  <si>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</si>
  <si>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</si>
  <si>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</si>
  <si>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</si>
  <si>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</si>
  <si>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</si>
  <si>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</si>
  <si>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</si>
  <si>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</si>
  <si>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</si>
  <si>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</si>
  <si>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</si>
  <si>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</si>
  <si>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</si>
  <si>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</si>
  <si>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</si>
  <si>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</si>
  <si>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</si>
  <si>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</si>
  <si>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</si>
  <si>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</si>
  <si>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</si>
  <si>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</si>
  <si>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</si>
  <si>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</si>
  <si>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</si>
  <si>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</si>
  <si>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</si>
  <si>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</si>
  <si>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</si>
  <si>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</si>
  <si>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</si>
  <si>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</si>
  <si>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</si>
  <si>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</si>
  <si>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</si>
  <si>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</si>
  <si>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</si>
  <si>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</si>
  <si>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</si>
  <si>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</si>
  <si>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</si>
  <si>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</si>
  <si>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</si>
  <si>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</si>
  <si>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</si>
  <si>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</si>
  <si>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</si>
  <si>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</si>
  <si>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</si>
  <si>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</si>
  <si>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</si>
  <si>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</si>
  <si>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</si>
  <si>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</si>
  <si>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</si>
  <si>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</si>
  <si>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</si>
  <si>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</si>
  <si>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</si>
  <si>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</si>
  <si>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</si>
  <si>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</si>
  <si>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</si>
  <si>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</si>
  <si>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</si>
  <si>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</si>
  <si>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</si>
  <si>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</si>
  <si>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</si>
  <si>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</si>
  <si>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</si>
  <si>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</si>
  <si>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</si>
  <si>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</si>
  <si>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</si>
  <si>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</si>
  <si>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</si>
  <si>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</si>
  <si>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</si>
  <si>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</si>
  <si>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</si>
  <si>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</si>
  <si>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</si>
  <si>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</si>
  <si>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</si>
  <si>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</si>
  <si>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</si>
  <si>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</si>
  <si>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</si>
  <si>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</si>
  <si>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</si>
  <si>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</si>
  <si>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</si>
  <si>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</si>
  <si>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</si>
  <si>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</si>
  <si>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</si>
  <si>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</si>
  <si>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</si>
  <si>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</si>
  <si>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</si>
  <si>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</si>
  <si>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</si>
  <si>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</si>
  <si>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</si>
  <si>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</si>
  <si>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</si>
  <si>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</si>
  <si>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</si>
  <si>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</si>
  <si>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</si>
  <si>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</si>
  <si>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</si>
  <si>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</si>
  <si>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</si>
  <si>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</si>
  <si>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</si>
  <si>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</si>
  <si>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</si>
  <si>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</si>
  <si>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</si>
  <si>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</si>
  <si>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</si>
  <si>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</si>
  <si>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</si>
  <si>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</si>
  <si>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</si>
  <si>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</si>
  <si>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</si>
  <si>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</si>
  <si>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</si>
  <si>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</si>
  <si>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</si>
  <si>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</si>
  <si>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</si>
  <si>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</si>
  <si>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</si>
  <si>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</si>
  <si>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</si>
  <si>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</si>
  <si>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</si>
  <si>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</si>
  <si>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</si>
  <si>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</si>
  <si>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</si>
  <si>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</si>
  <si>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</si>
  <si>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</si>
  <si>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</si>
  <si>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</si>
  <si>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</si>
  <si>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</si>
  <si>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</si>
  <si>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</si>
  <si>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</si>
  <si>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</si>
  <si>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</si>
  <si>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</si>
  <si>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</si>
  <si>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</si>
  <si>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</si>
  <si>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</si>
  <si>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</si>
  <si>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</si>
  <si>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</si>
  <si>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</si>
  <si>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</si>
  <si>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</si>
  <si>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</si>
  <si>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</si>
  <si>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</si>
  <si>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</si>
  <si>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</si>
  <si>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</si>
  <si>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</si>
  <si>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</si>
  <si>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</si>
  <si>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</si>
  <si>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</si>
  <si>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</si>
  <si>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</si>
  <si>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</si>
  <si>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</si>
  <si>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</si>
  <si>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</si>
  <si>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</si>
  <si>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</si>
  <si>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</si>
  <si>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</si>
  <si>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</si>
  <si>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</si>
  <si>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</si>
  <si>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</si>
  <si>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</si>
  <si>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</si>
  <si>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</si>
  <si>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</si>
  <si>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</si>
  <si>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</si>
  <si>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</si>
  <si>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</si>
  <si>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</si>
  <si>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</si>
  <si>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</si>
  <si>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</si>
  <si>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</si>
  <si>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</si>
  <si>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</si>
  <si>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</si>
  <si>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</si>
  <si>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</si>
  <si>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</si>
  <si>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</si>
  <si>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</si>
  <si>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</si>
  <si>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</si>
  <si>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</si>
  <si>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</si>
  <si>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</si>
  <si>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</si>
  <si>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</si>
  <si>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</si>
  <si>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</si>
  <si>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</si>
  <si>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</si>
  <si>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</si>
  <si>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</si>
  <si>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</si>
  <si>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</si>
  <si>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</si>
  <si>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</si>
  <si>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</si>
  <si>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</si>
  <si>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</si>
  <si>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</si>
  <si>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</si>
  <si>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</si>
  <si>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</si>
  <si>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</si>
  <si>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</si>
  <si>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</si>
  <si>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</si>
  <si>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</si>
  <si>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</si>
  <si>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</si>
  <si>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</si>
  <si>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</si>
  <si>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</si>
  <si>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</si>
  <si>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</si>
  <si>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</si>
  <si>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</si>
  <si>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</si>
  <si>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</si>
  <si>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</si>
  <si>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</si>
  <si>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</si>
  <si>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</si>
  <si>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</si>
  <si>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</si>
  <si>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</si>
  <si>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</si>
  <si>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</si>
  <si>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</si>
  <si>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</si>
  <si>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</si>
  <si>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</si>
  <si>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</si>
  <si>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</si>
  <si>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</si>
  <si>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</si>
  <si>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</si>
  <si>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</si>
  <si>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</si>
  <si>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</si>
  <si>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</si>
  <si>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</si>
  <si>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</si>
  <si>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</si>
  <si>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</si>
  <si>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</si>
  <si>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</si>
  <si>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</si>
  <si>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de Explora</t>
  </si>
  <si>
    <t>TIIE</t>
  </si>
  <si>
    <t>Correspondiente 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</si>
</sst>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3" fillId="0" borderId="0" xfId="9" applyFont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49" t="s">
        <v>651</v>
      </c>
      <c r="B1" s="149"/>
      <c r="C1" s="36" t="s">
        <v>179</v>
      </c>
      <c r="D1" s="37">
        <v>2022</v>
      </c>
    </row>
    <row r="2" spans="1:4" x14ac:dyDescent="0.2">
      <c r="A2" s="150" t="s">
        <v>485</v>
      </c>
      <c r="B2" s="150"/>
      <c r="C2" s="36" t="s">
        <v>181</v>
      </c>
      <c r="D2" s="39" t="s">
        <v>606</v>
      </c>
    </row>
    <row r="3" spans="1:4" x14ac:dyDescent="0.2">
      <c r="A3" s="151" t="s">
        <v>653</v>
      </c>
      <c r="B3" s="151"/>
      <c r="C3" s="36" t="s">
        <v>182</v>
      </c>
      <c r="D3" s="37">
        <v>4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2" t="s">
        <v>649</v>
      </c>
      <c r="B43" s="152"/>
      <c r="C43" s="148"/>
      <c r="D43" s="148"/>
      <c r="E43" s="148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6" t="str">
        <f>ESF!A1</f>
        <v>Patronato de Explora</v>
      </c>
      <c r="B1" s="157"/>
      <c r="C1" s="158"/>
    </row>
    <row r="2" spans="1:3" s="58" customFormat="1" ht="18" customHeight="1" x14ac:dyDescent="0.25">
      <c r="A2" s="159" t="s">
        <v>482</v>
      </c>
      <c r="B2" s="160"/>
      <c r="C2" s="161"/>
    </row>
    <row r="3" spans="1:3" s="58" customFormat="1" ht="18" customHeight="1" x14ac:dyDescent="0.25">
      <c r="A3" s="159" t="str">
        <f>ESF!A3</f>
        <v>Correspondiente del 01 de Enero al 31 de Diciembre</v>
      </c>
      <c r="B3" s="160"/>
      <c r="C3" s="161"/>
    </row>
    <row r="4" spans="1:3" s="60" customFormat="1" x14ac:dyDescent="0.2">
      <c r="A4" s="162" t="s">
        <v>478</v>
      </c>
      <c r="B4" s="163"/>
      <c r="C4" s="164"/>
    </row>
    <row r="5" spans="1:3" x14ac:dyDescent="0.2">
      <c r="A5" s="75" t="s">
        <v>517</v>
      </c>
      <c r="B5" s="75"/>
      <c r="C5" s="76">
        <v>40579838.909999996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1307170.27</v>
      </c>
    </row>
    <row r="8" spans="1:3" x14ac:dyDescent="0.2">
      <c r="A8" s="96" t="s">
        <v>519</v>
      </c>
      <c r="B8" s="95" t="s">
        <v>330</v>
      </c>
      <c r="C8" s="81">
        <v>889946.02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417224.25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41887009.18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5" t="str">
        <f>ESF!A1</f>
        <v>Patronato de Explora</v>
      </c>
      <c r="B1" s="166"/>
      <c r="C1" s="167"/>
    </row>
    <row r="2" spans="1:3" s="61" customFormat="1" ht="18.95" customHeight="1" x14ac:dyDescent="0.25">
      <c r="A2" s="168" t="s">
        <v>483</v>
      </c>
      <c r="B2" s="169"/>
      <c r="C2" s="170"/>
    </row>
    <row r="3" spans="1:3" s="61" customFormat="1" ht="18.95" customHeight="1" x14ac:dyDescent="0.25">
      <c r="A3" s="168" t="str">
        <f>ESF!A3</f>
        <v>Correspondiente del 01 de Enero al 31 de Diciembre</v>
      </c>
      <c r="B3" s="169"/>
      <c r="C3" s="170"/>
    </row>
    <row r="4" spans="1:3" x14ac:dyDescent="0.2">
      <c r="A4" s="162" t="s">
        <v>478</v>
      </c>
      <c r="B4" s="163"/>
      <c r="C4" s="164"/>
    </row>
    <row r="5" spans="1:3" x14ac:dyDescent="0.2">
      <c r="A5" s="105" t="s">
        <v>530</v>
      </c>
      <c r="B5" s="75"/>
      <c r="C5" s="98">
        <v>46315617.710000001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21082066.960000001</v>
      </c>
    </row>
    <row r="31" spans="1:3" x14ac:dyDescent="0.2">
      <c r="A31" s="115" t="s">
        <v>552</v>
      </c>
      <c r="B31" s="97" t="s">
        <v>427</v>
      </c>
      <c r="C31" s="108">
        <v>21082066.960000001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67397684.670000002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5" t="str">
        <f>'Notas a los Edos Financieros'!A1</f>
        <v>Patronato de Explora</v>
      </c>
      <c r="B1" s="171"/>
      <c r="C1" s="171"/>
      <c r="D1" s="171"/>
      <c r="E1" s="171"/>
      <c r="F1" s="171"/>
      <c r="G1" s="49" t="s">
        <v>179</v>
      </c>
      <c r="H1" s="50">
        <f>'Notas a los Edos Financieros'!D1</f>
        <v>2022</v>
      </c>
    </row>
    <row r="2" spans="1:10" ht="18.95" customHeight="1" x14ac:dyDescent="0.2">
      <c r="A2" s="155" t="s">
        <v>484</v>
      </c>
      <c r="B2" s="171"/>
      <c r="C2" s="171"/>
      <c r="D2" s="171"/>
      <c r="E2" s="171"/>
      <c r="F2" s="171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5" t="str">
        <f>'Notas a los Edos Financieros'!A3</f>
        <v>Correspondiente del 01 de Enero al 31 de Diciembre</v>
      </c>
      <c r="B3" s="171"/>
      <c r="C3" s="171"/>
      <c r="D3" s="171"/>
      <c r="E3" s="171"/>
      <c r="F3" s="171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2" t="s">
        <v>34</v>
      </c>
      <c r="B5" s="172"/>
      <c r="C5" s="172"/>
      <c r="D5" s="172"/>
      <c r="E5" s="17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3" t="s">
        <v>36</v>
      </c>
      <c r="C10" s="173"/>
      <c r="D10" s="173"/>
      <c r="E10" s="173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3" t="s">
        <v>38</v>
      </c>
      <c r="C12" s="173"/>
      <c r="D12" s="173"/>
      <c r="E12" s="173"/>
    </row>
    <row r="13" spans="1:8" s="6" customFormat="1" ht="26.1" customHeight="1" x14ac:dyDescent="0.2">
      <c r="A13" s="122" t="s">
        <v>593</v>
      </c>
      <c r="B13" s="173" t="s">
        <v>39</v>
      </c>
      <c r="C13" s="173"/>
      <c r="D13" s="173"/>
      <c r="E13" s="17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97" zoomScaleNormal="100" workbookViewId="0">
      <selection activeCell="A110" sqref="A110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3" t="str">
        <f>'Notas a los Edos Financieros'!A1</f>
        <v>Patronato de Explora</v>
      </c>
      <c r="B1" s="154"/>
      <c r="C1" s="154"/>
      <c r="D1" s="154"/>
      <c r="E1" s="154"/>
      <c r="F1" s="154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53" t="s">
        <v>180</v>
      </c>
      <c r="B2" s="154"/>
      <c r="C2" s="154"/>
      <c r="D2" s="154"/>
      <c r="E2" s="154"/>
      <c r="F2" s="154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3" t="str">
        <f>'Notas a los Edos Financieros'!A3</f>
        <v>Correspondiente del 01 de Enero al 31 de Diciembre</v>
      </c>
      <c r="B3" s="154"/>
      <c r="C3" s="154"/>
      <c r="D3" s="154"/>
      <c r="E3" s="154"/>
      <c r="F3" s="154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  <c r="D8" s="42" t="s">
        <v>652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153120</v>
      </c>
      <c r="D15" s="46">
        <v>8491093.5999999996</v>
      </c>
      <c r="E15" s="46">
        <v>27114617.600000001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1662187.82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13000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1139954.68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SUM(C55:C61)</f>
        <v>123310477.99000001</v>
      </c>
      <c r="D54" s="46">
        <f t="shared" ref="D54:E54" si="0">SUM(D55:D61)</f>
        <v>1201859.76</v>
      </c>
      <c r="E54" s="46">
        <f t="shared" si="0"/>
        <v>4627176.12</v>
      </c>
    </row>
    <row r="55" spans="1:8" x14ac:dyDescent="0.2">
      <c r="A55" s="44">
        <v>1231</v>
      </c>
      <c r="B55" s="42" t="s">
        <v>216</v>
      </c>
      <c r="C55" s="46">
        <v>426412.5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122614948.56</v>
      </c>
      <c r="D57" s="46">
        <v>1201859.76</v>
      </c>
      <c r="E57" s="46">
        <v>4627176.12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269116.93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SUM(C63:C70)</f>
        <v>101128572.56999999</v>
      </c>
      <c r="D62" s="46">
        <f t="shared" ref="D62:E62" si="1">SUM(D63:D70)</f>
        <v>19270711.16</v>
      </c>
      <c r="E62" s="46">
        <f t="shared" si="1"/>
        <v>48351694.359999999</v>
      </c>
    </row>
    <row r="63" spans="1:8" x14ac:dyDescent="0.2">
      <c r="A63" s="44">
        <v>1241</v>
      </c>
      <c r="B63" s="42" t="s">
        <v>224</v>
      </c>
      <c r="C63" s="46">
        <v>14432534.77</v>
      </c>
      <c r="D63" s="46">
        <v>1416206.16</v>
      </c>
      <c r="E63" s="46">
        <v>10408840.659999998</v>
      </c>
    </row>
    <row r="64" spans="1:8" x14ac:dyDescent="0.2">
      <c r="A64" s="44">
        <v>1242</v>
      </c>
      <c r="B64" s="42" t="s">
        <v>225</v>
      </c>
      <c r="C64" s="46">
        <v>86067423.640000001</v>
      </c>
      <c r="D64" s="46">
        <v>17846092.52</v>
      </c>
      <c r="E64" s="46">
        <v>37053610.560000002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346486.14</v>
      </c>
      <c r="D66" s="46">
        <v>0</v>
      </c>
      <c r="E66" s="46">
        <v>323988.13</v>
      </c>
    </row>
    <row r="67" spans="1:8" x14ac:dyDescent="0.2">
      <c r="A67" s="44">
        <v>1245</v>
      </c>
      <c r="B67" s="42" t="s">
        <v>228</v>
      </c>
      <c r="C67" s="46">
        <v>75369</v>
      </c>
      <c r="D67" s="46">
        <v>7536.96</v>
      </c>
      <c r="E67" s="46">
        <v>44593.57</v>
      </c>
    </row>
    <row r="68" spans="1:8" x14ac:dyDescent="0.2">
      <c r="A68" s="44">
        <v>1246</v>
      </c>
      <c r="B68" s="42" t="s">
        <v>229</v>
      </c>
      <c r="C68" s="46">
        <v>206759.02</v>
      </c>
      <c r="D68" s="46">
        <v>875.52</v>
      </c>
      <c r="E68" s="46">
        <v>520661.44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SUM(C75:C86)</f>
        <v>4374545.8899999997</v>
      </c>
      <c r="D74" s="46">
        <f t="shared" ref="D74:E74" si="2">SUM(D75:D86)</f>
        <v>609496.04</v>
      </c>
      <c r="E74" s="46">
        <f t="shared" si="2"/>
        <v>3108432.4699999997</v>
      </c>
    </row>
    <row r="75" spans="1:8" x14ac:dyDescent="0.2">
      <c r="A75" s="44">
        <v>1251</v>
      </c>
      <c r="B75" s="42" t="s">
        <v>234</v>
      </c>
      <c r="C75" s="46">
        <v>3419419.48</v>
      </c>
      <c r="D75" s="46">
        <v>507431.23</v>
      </c>
      <c r="E75" s="46">
        <v>2409192.6800000002</v>
      </c>
    </row>
    <row r="76" spans="1:8" x14ac:dyDescent="0.2">
      <c r="A76" s="44">
        <v>1252</v>
      </c>
      <c r="B76" s="42" t="s">
        <v>235</v>
      </c>
      <c r="C76" s="46">
        <v>87767.07</v>
      </c>
      <c r="D76" s="46">
        <v>4265.5200000000004</v>
      </c>
      <c r="E76" s="46">
        <v>29542.799999999999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867359.34</v>
      </c>
      <c r="D78" s="46">
        <v>97799.29</v>
      </c>
      <c r="E78" s="46">
        <v>669696.99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SUM(C104:C116)</f>
        <v>903062.74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510678.56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131229.09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261155.09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18"/>
  <sheetViews>
    <sheetView topLeftCell="A183" zoomScaleNormal="100" workbookViewId="0">
      <selection activeCell="A216" sqref="A216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7" width="9.140625" style="42"/>
    <col min="8" max="8" width="11.42578125" style="42" bestFit="1" customWidth="1"/>
    <col min="9" max="16384" width="9.140625" style="42"/>
  </cols>
  <sheetData>
    <row r="1" spans="1:5" s="48" customFormat="1" ht="18.95" customHeight="1" x14ac:dyDescent="0.25">
      <c r="A1" s="150" t="str">
        <f>ESF!A1</f>
        <v>Patronato de Explora</v>
      </c>
      <c r="B1" s="150"/>
      <c r="C1" s="150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0" t="s">
        <v>290</v>
      </c>
      <c r="B2" s="150"/>
      <c r="C2" s="150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0" t="str">
        <f>ESF!A3</f>
        <v>Correspondiente del 01 de Enero al 31 de Diciembre</v>
      </c>
      <c r="B3" s="150"/>
      <c r="C3" s="150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SUM(C9:C54)</f>
        <v>16361633.789999999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16361633.789999999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SUM(C59:C69)</f>
        <v>24218205.120000001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24218205.120000001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SUM(C74:C94)</f>
        <v>1307170.27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889946.02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320423.94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96800.31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8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8" x14ac:dyDescent="0.2">
      <c r="A98" s="72">
        <v>5000</v>
      </c>
      <c r="B98" s="70" t="s">
        <v>346</v>
      </c>
      <c r="C98" s="73">
        <f>+C99+C185+C214</f>
        <v>67388251.909999996</v>
      </c>
      <c r="D98" s="74">
        <f>C98/C98</f>
        <v>1</v>
      </c>
      <c r="E98" s="70"/>
      <c r="H98" s="46"/>
    </row>
    <row r="99" spans="1:8" x14ac:dyDescent="0.2">
      <c r="A99" s="72">
        <v>5100</v>
      </c>
      <c r="B99" s="70" t="s">
        <v>347</v>
      </c>
      <c r="C99" s="73">
        <f>+C100+C107+C117</f>
        <v>46306184.950000003</v>
      </c>
      <c r="D99" s="74">
        <f>C99/$C$99</f>
        <v>1</v>
      </c>
      <c r="E99" s="70"/>
    </row>
    <row r="100" spans="1:8" x14ac:dyDescent="0.2">
      <c r="A100" s="72">
        <v>5110</v>
      </c>
      <c r="B100" s="70" t="s">
        <v>348</v>
      </c>
      <c r="C100" s="73">
        <f>SUM(C101:C106)</f>
        <v>19896842.040000003</v>
      </c>
      <c r="D100" s="74">
        <f t="shared" ref="D100:D163" si="0">C100/$C$99</f>
        <v>0.42968001059651106</v>
      </c>
      <c r="E100" s="70"/>
    </row>
    <row r="101" spans="1:8" x14ac:dyDescent="0.2">
      <c r="A101" s="72">
        <v>5111</v>
      </c>
      <c r="B101" s="70" t="s">
        <v>349</v>
      </c>
      <c r="C101" s="73">
        <v>8562849.5999999996</v>
      </c>
      <c r="D101" s="74">
        <f t="shared" si="0"/>
        <v>0.18491805380309134</v>
      </c>
      <c r="E101" s="70"/>
    </row>
    <row r="102" spans="1:8" x14ac:dyDescent="0.2">
      <c r="A102" s="72">
        <v>5112</v>
      </c>
      <c r="B102" s="70" t="s">
        <v>350</v>
      </c>
      <c r="C102" s="73">
        <v>3289735.64</v>
      </c>
      <c r="D102" s="74">
        <f t="shared" si="0"/>
        <v>7.1043115375454824E-2</v>
      </c>
      <c r="E102" s="70"/>
    </row>
    <row r="103" spans="1:8" x14ac:dyDescent="0.2">
      <c r="A103" s="72">
        <v>5113</v>
      </c>
      <c r="B103" s="70" t="s">
        <v>351</v>
      </c>
      <c r="C103" s="73">
        <v>1284798.75</v>
      </c>
      <c r="D103" s="74">
        <f t="shared" si="0"/>
        <v>2.7745726653735051E-2</v>
      </c>
      <c r="E103" s="70"/>
    </row>
    <row r="104" spans="1:8" x14ac:dyDescent="0.2">
      <c r="A104" s="72">
        <v>5114</v>
      </c>
      <c r="B104" s="70" t="s">
        <v>352</v>
      </c>
      <c r="C104" s="73">
        <v>3031398.81</v>
      </c>
      <c r="D104" s="74">
        <f t="shared" si="0"/>
        <v>6.5464231468716577E-2</v>
      </c>
      <c r="E104" s="70"/>
    </row>
    <row r="105" spans="1:8" x14ac:dyDescent="0.2">
      <c r="A105" s="72">
        <v>5115</v>
      </c>
      <c r="B105" s="70" t="s">
        <v>353</v>
      </c>
      <c r="C105" s="73">
        <v>2022514.94</v>
      </c>
      <c r="D105" s="74">
        <f t="shared" si="0"/>
        <v>4.367699352006324E-2</v>
      </c>
      <c r="E105" s="70"/>
    </row>
    <row r="106" spans="1:8" x14ac:dyDescent="0.2">
      <c r="A106" s="72">
        <v>5116</v>
      </c>
      <c r="B106" s="70" t="s">
        <v>354</v>
      </c>
      <c r="C106" s="73">
        <v>1705544.3</v>
      </c>
      <c r="D106" s="74">
        <f t="shared" si="0"/>
        <v>3.6831889775449961E-2</v>
      </c>
      <c r="E106" s="70"/>
    </row>
    <row r="107" spans="1:8" x14ac:dyDescent="0.2">
      <c r="A107" s="72">
        <v>5120</v>
      </c>
      <c r="B107" s="70" t="s">
        <v>355</v>
      </c>
      <c r="C107" s="73">
        <f>SUM(C108:C116)</f>
        <v>5328812.1899999995</v>
      </c>
      <c r="D107" s="74">
        <f t="shared" si="0"/>
        <v>0.11507776327835877</v>
      </c>
      <c r="E107" s="70"/>
    </row>
    <row r="108" spans="1:8" x14ac:dyDescent="0.2">
      <c r="A108" s="72">
        <v>5121</v>
      </c>
      <c r="B108" s="70" t="s">
        <v>356</v>
      </c>
      <c r="C108" s="73">
        <v>856988.08</v>
      </c>
      <c r="D108" s="74">
        <f t="shared" si="0"/>
        <v>1.8506989529052099E-2</v>
      </c>
      <c r="E108" s="70"/>
    </row>
    <row r="109" spans="1:8" x14ac:dyDescent="0.2">
      <c r="A109" s="72">
        <v>5122</v>
      </c>
      <c r="B109" s="70" t="s">
        <v>357</v>
      </c>
      <c r="C109" s="73">
        <v>26335.06</v>
      </c>
      <c r="D109" s="74">
        <f t="shared" si="0"/>
        <v>5.6871582118967021E-4</v>
      </c>
      <c r="E109" s="70"/>
    </row>
    <row r="110" spans="1:8" x14ac:dyDescent="0.2">
      <c r="A110" s="72">
        <v>5123</v>
      </c>
      <c r="B110" s="70" t="s">
        <v>358</v>
      </c>
      <c r="C110" s="73">
        <v>3861272.11</v>
      </c>
      <c r="D110" s="74">
        <f t="shared" si="0"/>
        <v>8.3385666821166174E-2</v>
      </c>
      <c r="E110" s="70"/>
    </row>
    <row r="111" spans="1:8" x14ac:dyDescent="0.2">
      <c r="A111" s="72">
        <v>5124</v>
      </c>
      <c r="B111" s="70" t="s">
        <v>359</v>
      </c>
      <c r="C111" s="73">
        <v>0</v>
      </c>
      <c r="D111" s="74">
        <f t="shared" si="0"/>
        <v>0</v>
      </c>
      <c r="E111" s="70"/>
    </row>
    <row r="112" spans="1:8" x14ac:dyDescent="0.2">
      <c r="A112" s="72">
        <v>5125</v>
      </c>
      <c r="B112" s="70" t="s">
        <v>360</v>
      </c>
      <c r="C112" s="73">
        <v>29114.58</v>
      </c>
      <c r="D112" s="74">
        <f t="shared" si="0"/>
        <v>6.2874063219496557E-4</v>
      </c>
      <c r="E112" s="70"/>
    </row>
    <row r="113" spans="1:5" x14ac:dyDescent="0.2">
      <c r="A113" s="72">
        <v>5126</v>
      </c>
      <c r="B113" s="70" t="s">
        <v>361</v>
      </c>
      <c r="C113" s="73">
        <v>178179.89</v>
      </c>
      <c r="D113" s="74">
        <f t="shared" si="0"/>
        <v>3.8478637398523152E-3</v>
      </c>
      <c r="E113" s="70"/>
    </row>
    <row r="114" spans="1:5" x14ac:dyDescent="0.2">
      <c r="A114" s="72">
        <v>5127</v>
      </c>
      <c r="B114" s="70" t="s">
        <v>362</v>
      </c>
      <c r="C114" s="73">
        <v>69882.2</v>
      </c>
      <c r="D114" s="74">
        <f t="shared" si="0"/>
        <v>1.5091331768198276E-3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307040.27</v>
      </c>
      <c r="D116" s="74">
        <f t="shared" si="0"/>
        <v>6.6306535580837132E-3</v>
      </c>
      <c r="E116" s="70"/>
    </row>
    <row r="117" spans="1:5" x14ac:dyDescent="0.2">
      <c r="A117" s="72">
        <v>5130</v>
      </c>
      <c r="B117" s="70" t="s">
        <v>365</v>
      </c>
      <c r="C117" s="73">
        <f>SUM(C118:C126)</f>
        <v>21080530.719999999</v>
      </c>
      <c r="D117" s="74">
        <f t="shared" si="0"/>
        <v>0.4552422261251301</v>
      </c>
      <c r="E117" s="70"/>
    </row>
    <row r="118" spans="1:5" x14ac:dyDescent="0.2">
      <c r="A118" s="72">
        <v>5131</v>
      </c>
      <c r="B118" s="70" t="s">
        <v>366</v>
      </c>
      <c r="C118" s="73">
        <v>1369122.53</v>
      </c>
      <c r="D118" s="74">
        <f t="shared" si="0"/>
        <v>2.9566731344383833E-2</v>
      </c>
      <c r="E118" s="70"/>
    </row>
    <row r="119" spans="1:5" x14ac:dyDescent="0.2">
      <c r="A119" s="72">
        <v>5132</v>
      </c>
      <c r="B119" s="70" t="s">
        <v>367</v>
      </c>
      <c r="C119" s="73">
        <v>214018.97</v>
      </c>
      <c r="D119" s="74">
        <f t="shared" si="0"/>
        <v>4.6218225541812853E-3</v>
      </c>
      <c r="E119" s="70"/>
    </row>
    <row r="120" spans="1:5" x14ac:dyDescent="0.2">
      <c r="A120" s="72">
        <v>5133</v>
      </c>
      <c r="B120" s="70" t="s">
        <v>368</v>
      </c>
      <c r="C120" s="73">
        <v>2775864.54</v>
      </c>
      <c r="D120" s="74">
        <f t="shared" si="0"/>
        <v>5.9945869930707815E-2</v>
      </c>
      <c r="E120" s="70"/>
    </row>
    <row r="121" spans="1:5" x14ac:dyDescent="0.2">
      <c r="A121" s="72">
        <v>5134</v>
      </c>
      <c r="B121" s="70" t="s">
        <v>369</v>
      </c>
      <c r="C121" s="73">
        <v>1281037.54</v>
      </c>
      <c r="D121" s="74">
        <f t="shared" si="0"/>
        <v>2.7664501866936891E-2</v>
      </c>
      <c r="E121" s="70"/>
    </row>
    <row r="122" spans="1:5" x14ac:dyDescent="0.2">
      <c r="A122" s="72">
        <v>5135</v>
      </c>
      <c r="B122" s="70" t="s">
        <v>370</v>
      </c>
      <c r="C122" s="73">
        <v>8743857.3599999994</v>
      </c>
      <c r="D122" s="74">
        <f t="shared" si="0"/>
        <v>0.18882698649092661</v>
      </c>
      <c r="E122" s="70"/>
    </row>
    <row r="123" spans="1:5" x14ac:dyDescent="0.2">
      <c r="A123" s="72">
        <v>5136</v>
      </c>
      <c r="B123" s="70" t="s">
        <v>371</v>
      </c>
      <c r="C123" s="73">
        <v>1027567.07</v>
      </c>
      <c r="D123" s="74">
        <f t="shared" si="0"/>
        <v>2.2190708889310042E-2</v>
      </c>
      <c r="E123" s="70"/>
    </row>
    <row r="124" spans="1:5" x14ac:dyDescent="0.2">
      <c r="A124" s="72">
        <v>5137</v>
      </c>
      <c r="B124" s="70" t="s">
        <v>372</v>
      </c>
      <c r="C124" s="73">
        <v>518734.53</v>
      </c>
      <c r="D124" s="74">
        <f t="shared" si="0"/>
        <v>1.120227309937352E-2</v>
      </c>
      <c r="E124" s="70"/>
    </row>
    <row r="125" spans="1:5" x14ac:dyDescent="0.2">
      <c r="A125" s="72">
        <v>5138</v>
      </c>
      <c r="B125" s="70" t="s">
        <v>373</v>
      </c>
      <c r="C125" s="73">
        <v>240047.96</v>
      </c>
      <c r="D125" s="74">
        <f t="shared" si="0"/>
        <v>5.1839286751693414E-3</v>
      </c>
      <c r="E125" s="70"/>
    </row>
    <row r="126" spans="1:5" x14ac:dyDescent="0.2">
      <c r="A126" s="72">
        <v>5139</v>
      </c>
      <c r="B126" s="70" t="s">
        <v>374</v>
      </c>
      <c r="C126" s="73">
        <v>4910280.22</v>
      </c>
      <c r="D126" s="74">
        <f t="shared" si="0"/>
        <v>0.1060394032741408</v>
      </c>
      <c r="E126" s="70"/>
    </row>
    <row r="127" spans="1:5" x14ac:dyDescent="0.2">
      <c r="A127" s="72">
        <v>5200</v>
      </c>
      <c r="B127" s="70" t="s">
        <v>375</v>
      </c>
      <c r="C127" s="73">
        <f>+C128</f>
        <v>9432.76</v>
      </c>
      <c r="D127" s="74">
        <f t="shared" si="0"/>
        <v>2.037041058378099E-4</v>
      </c>
      <c r="E127" s="70"/>
    </row>
    <row r="128" spans="1:5" x14ac:dyDescent="0.2">
      <c r="A128" s="72">
        <v>5210</v>
      </c>
      <c r="B128" s="70" t="s">
        <v>376</v>
      </c>
      <c r="C128" s="73">
        <f>+C129</f>
        <v>9432.76</v>
      </c>
      <c r="D128" s="74">
        <f t="shared" si="0"/>
        <v>2.037041058378099E-4</v>
      </c>
      <c r="E128" s="70"/>
    </row>
    <row r="129" spans="1:5" x14ac:dyDescent="0.2">
      <c r="A129" s="72">
        <v>5211</v>
      </c>
      <c r="B129" s="70" t="s">
        <v>377</v>
      </c>
      <c r="C129" s="73">
        <v>9432.76</v>
      </c>
      <c r="D129" s="74">
        <f t="shared" si="0"/>
        <v>2.037041058378099E-4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16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SUM(C186:C213)</f>
        <v>21082066.960000001</v>
      </c>
      <c r="D185" s="74">
        <f t="shared" si="1"/>
        <v>0.45527540182296966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1201859.76</v>
      </c>
      <c r="D189" s="74">
        <f t="shared" si="1"/>
        <v>2.5954627039513865E-2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19270711.16</v>
      </c>
      <c r="D191" s="74">
        <f t="shared" si="1"/>
        <v>0.4161584717205255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609496.04</v>
      </c>
      <c r="D193" s="74">
        <f t="shared" si="1"/>
        <v>1.3162303062930258E-2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5590</v>
      </c>
      <c r="B204" s="70" t="s">
        <v>445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5591</v>
      </c>
      <c r="B205" s="70" t="s">
        <v>446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5592</v>
      </c>
      <c r="B206" s="70" t="s">
        <v>447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5593</v>
      </c>
      <c r="B207" s="70" t="s">
        <v>448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5594</v>
      </c>
      <c r="B208" s="70" t="s">
        <v>511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5595</v>
      </c>
      <c r="B209" s="70" t="s">
        <v>449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5596</v>
      </c>
      <c r="B210" s="70" t="s">
        <v>343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5597</v>
      </c>
      <c r="B211" s="70" t="s">
        <v>450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5598</v>
      </c>
      <c r="B212" s="70" t="s">
        <v>512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5599</v>
      </c>
      <c r="B213" s="70" t="s">
        <v>451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5600</v>
      </c>
      <c r="B214" s="70" t="s">
        <v>79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5610</v>
      </c>
      <c r="B215" s="70" t="s">
        <v>452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5611</v>
      </c>
      <c r="B216" s="70" t="s">
        <v>453</v>
      </c>
      <c r="C216" s="73">
        <v>0</v>
      </c>
      <c r="D216" s="74">
        <f t="shared" si="1"/>
        <v>0</v>
      </c>
      <c r="E216" s="70"/>
    </row>
    <row r="218" spans="1:5" x14ac:dyDescent="0.2">
      <c r="B218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9" sqref="C9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5" t="str">
        <f>ESF!A1</f>
        <v>Patronato de Explora</v>
      </c>
      <c r="B1" s="155"/>
      <c r="C1" s="155"/>
      <c r="D1" s="49" t="s">
        <v>179</v>
      </c>
      <c r="E1" s="50">
        <f>'Notas a los Edos Financieros'!D1</f>
        <v>2022</v>
      </c>
    </row>
    <row r="2" spans="1:5" ht="18.95" customHeight="1" x14ac:dyDescent="0.2">
      <c r="A2" s="155" t="s">
        <v>454</v>
      </c>
      <c r="B2" s="155"/>
      <c r="C2" s="155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5" t="str">
        <f>ESF!A3</f>
        <v>Correspondiente del 01 de Enero al 31 de Diciembre</v>
      </c>
      <c r="B3" s="155"/>
      <c r="C3" s="155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42480346.960000001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-25510675.489999998</v>
      </c>
    </row>
    <row r="15" spans="1:5" x14ac:dyDescent="0.2">
      <c r="A15" s="55">
        <v>3220</v>
      </c>
      <c r="B15" s="51" t="s">
        <v>459</v>
      </c>
      <c r="C15" s="56">
        <v>174905189.66999999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abSelected="1" topLeftCell="A45" workbookViewId="0">
      <selection activeCell="B117" sqref="B117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5" t="str">
        <f>ESF!A1</f>
        <v>Patronato de Explora</v>
      </c>
      <c r="B1" s="155"/>
      <c r="C1" s="155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55" t="s">
        <v>472</v>
      </c>
      <c r="B2" s="155"/>
      <c r="C2" s="155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5" t="str">
        <f>ESF!A3</f>
        <v>Correspondiente del 01 de Enero al 31 de Diciembre</v>
      </c>
      <c r="B3" s="155"/>
      <c r="C3" s="155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105020</v>
      </c>
      <c r="D8" s="56">
        <v>63252.5</v>
      </c>
    </row>
    <row r="9" spans="1:5" x14ac:dyDescent="0.2">
      <c r="A9" s="55">
        <v>1112</v>
      </c>
      <c r="B9" s="51" t="s">
        <v>474</v>
      </c>
      <c r="C9" s="56">
        <v>16767450.460000001</v>
      </c>
      <c r="D9" s="56">
        <v>8831227.7799999993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10719156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39" t="s">
        <v>611</v>
      </c>
      <c r="C15" s="124">
        <v>0</v>
      </c>
      <c r="D15" s="124">
        <v>0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123310477.99000001</v>
      </c>
      <c r="D20" s="124">
        <f>SUM(D21:D27)</f>
        <v>42627327.68</v>
      </c>
    </row>
    <row r="21" spans="1:4" x14ac:dyDescent="0.2">
      <c r="A21" s="55">
        <v>1231</v>
      </c>
      <c r="B21" s="51" t="s">
        <v>216</v>
      </c>
      <c r="C21" s="56">
        <v>426412.5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122614948.56</v>
      </c>
      <c r="D23" s="56">
        <v>42627327.68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269116.93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101128572.56999999</v>
      </c>
      <c r="D28" s="124">
        <f>SUM(D29:D36)</f>
        <v>1723226.6500000001</v>
      </c>
    </row>
    <row r="29" spans="1:4" x14ac:dyDescent="0.2">
      <c r="A29" s="55">
        <v>1241</v>
      </c>
      <c r="B29" s="51" t="s">
        <v>224</v>
      </c>
      <c r="C29" s="56">
        <v>14432534.77</v>
      </c>
      <c r="D29" s="56">
        <v>381098.59</v>
      </c>
    </row>
    <row r="30" spans="1:4" x14ac:dyDescent="0.2">
      <c r="A30" s="55">
        <v>1242</v>
      </c>
      <c r="B30" s="51" t="s">
        <v>225</v>
      </c>
      <c r="C30" s="56">
        <v>86067423.640000001</v>
      </c>
      <c r="D30" s="56">
        <v>1342128.06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346486.14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75369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206759.02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4374545.8899999997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3419419.48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87767.07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867359.34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9" t="s">
        <v>614</v>
      </c>
      <c r="C43" s="124">
        <f>C20+C28+C37</f>
        <v>228813596.44999999</v>
      </c>
      <c r="D43" s="124">
        <f>D20+D28+D37</f>
        <v>44350554.329999998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-25510675.489999998</v>
      </c>
      <c r="D47" s="124">
        <v>-6892586.4199999999</v>
      </c>
    </row>
    <row r="48" spans="1:4" x14ac:dyDescent="0.2">
      <c r="A48" s="55"/>
      <c r="B48" s="139" t="s">
        <v>617</v>
      </c>
      <c r="C48" s="124">
        <f>+C49+C61+C93+C96</f>
        <v>21723974.609999999</v>
      </c>
      <c r="D48" s="124">
        <f>+D49+D61+D93+D96</f>
        <v>13419766.33</v>
      </c>
    </row>
    <row r="49" spans="1:4" x14ac:dyDescent="0.2">
      <c r="A49" s="62">
        <v>5400</v>
      </c>
      <c r="B49" s="63" t="s">
        <v>412</v>
      </c>
      <c r="C49" s="124">
        <f>SUM(C50:C60)</f>
        <v>0</v>
      </c>
      <c r="D49" s="124">
        <f>SUM(D50:D60)</f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21082066.960000001</v>
      </c>
      <c r="D61" s="124">
        <f>SUM(D62:D92)</f>
        <v>12751387.07</v>
      </c>
    </row>
    <row r="62" spans="1:4" x14ac:dyDescent="0.2">
      <c r="A62" s="62">
        <v>5510</v>
      </c>
      <c r="B62" s="63" t="s">
        <v>427</v>
      </c>
      <c r="C62" s="124">
        <v>0</v>
      </c>
      <c r="D62" s="124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1201859.76</v>
      </c>
      <c r="D65" s="56">
        <v>1025515.99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19270711.16</v>
      </c>
      <c r="D67" s="56">
        <v>11101911.859999999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609496.04</v>
      </c>
      <c r="D69" s="56">
        <v>623959.22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62">
        <v>5520</v>
      </c>
      <c r="B71" s="63" t="s">
        <v>80</v>
      </c>
      <c r="C71" s="124">
        <v>0</v>
      </c>
      <c r="D71" s="124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62">
        <v>5530</v>
      </c>
      <c r="B74" s="63" t="s">
        <v>437</v>
      </c>
      <c r="C74" s="124">
        <v>0</v>
      </c>
      <c r="D74" s="124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62">
        <v>5540</v>
      </c>
      <c r="B80" s="63" t="s">
        <v>443</v>
      </c>
      <c r="C80" s="124">
        <v>0</v>
      </c>
      <c r="D80" s="124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62">
        <v>5550</v>
      </c>
      <c r="B82" s="63" t="s">
        <v>444</v>
      </c>
      <c r="C82" s="124">
        <v>0</v>
      </c>
      <c r="D82" s="124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62">
        <v>5590</v>
      </c>
      <c r="B84" s="63" t="s">
        <v>445</v>
      </c>
      <c r="C84" s="124">
        <v>0</v>
      </c>
      <c r="D84" s="124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SUM(C94:C95)</f>
        <v>0</v>
      </c>
      <c r="D93" s="124">
        <f>SUM(D94:D95)</f>
        <v>0</v>
      </c>
    </row>
    <row r="94" spans="1:4" x14ac:dyDescent="0.2">
      <c r="A94" s="62">
        <v>5610</v>
      </c>
      <c r="B94" s="63" t="s">
        <v>452</v>
      </c>
      <c r="C94" s="124">
        <v>0</v>
      </c>
      <c r="D94" s="124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0" t="s">
        <v>618</v>
      </c>
      <c r="C96" s="124">
        <f>SUM(C97:C101)</f>
        <v>641907.65</v>
      </c>
      <c r="D96" s="124">
        <f>SUM(D97:D101)</f>
        <v>668379.26</v>
      </c>
    </row>
    <row r="97" spans="1:4" x14ac:dyDescent="0.2">
      <c r="A97" s="55">
        <v>2111</v>
      </c>
      <c r="B97" s="51" t="s">
        <v>627</v>
      </c>
      <c r="C97" s="56">
        <v>510678.56</v>
      </c>
      <c r="D97" s="56">
        <v>479532.82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131229.09</v>
      </c>
      <c r="D99" s="56">
        <v>188846.44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9" t="s">
        <v>619</v>
      </c>
      <c r="C102" s="124">
        <f>+C125+C103</f>
        <v>1460290.27</v>
      </c>
      <c r="D102" s="124">
        <f>+D125+D103</f>
        <v>9886757.4299999997</v>
      </c>
    </row>
    <row r="103" spans="1:4" x14ac:dyDescent="0.2">
      <c r="A103" s="62">
        <v>4300</v>
      </c>
      <c r="B103" s="174" t="s">
        <v>329</v>
      </c>
      <c r="C103" s="56">
        <f>+C104+C107+C113+C115+C117</f>
        <v>1307170.27</v>
      </c>
      <c r="D103" s="56">
        <f>+D104+D107+D113+D115+D117</f>
        <v>1395663.83</v>
      </c>
    </row>
    <row r="104" spans="1:4" x14ac:dyDescent="0.2">
      <c r="A104" s="62">
        <v>4310</v>
      </c>
      <c r="B104" s="174" t="s">
        <v>330</v>
      </c>
      <c r="C104" s="124">
        <f>+C105+C106</f>
        <v>889946.02</v>
      </c>
      <c r="D104" s="124">
        <f>+D105+D106</f>
        <v>1075946.3700000001</v>
      </c>
    </row>
    <row r="105" spans="1:4" x14ac:dyDescent="0.2">
      <c r="A105" s="55">
        <v>4311</v>
      </c>
      <c r="B105" s="175" t="s">
        <v>508</v>
      </c>
      <c r="C105" s="56">
        <v>0</v>
      </c>
      <c r="D105" s="56">
        <v>0</v>
      </c>
    </row>
    <row r="106" spans="1:4" x14ac:dyDescent="0.2">
      <c r="A106" s="55">
        <v>4319</v>
      </c>
      <c r="B106" s="175" t="s">
        <v>331</v>
      </c>
      <c r="C106" s="56">
        <v>889946.02</v>
      </c>
      <c r="D106" s="56">
        <v>1075946.3700000001</v>
      </c>
    </row>
    <row r="107" spans="1:4" x14ac:dyDescent="0.2">
      <c r="A107" s="62">
        <v>4320</v>
      </c>
      <c r="B107" s="174" t="s">
        <v>332</v>
      </c>
      <c r="C107" s="124">
        <f>SUM(C108:C112)</f>
        <v>0</v>
      </c>
      <c r="D107" s="124">
        <f>SUM(D108:D112)</f>
        <v>0</v>
      </c>
    </row>
    <row r="108" spans="1:4" x14ac:dyDescent="0.2">
      <c r="A108" s="55">
        <v>4321</v>
      </c>
      <c r="B108" s="175" t="s">
        <v>333</v>
      </c>
      <c r="C108" s="56">
        <v>0</v>
      </c>
      <c r="D108" s="56">
        <v>0</v>
      </c>
    </row>
    <row r="109" spans="1:4" x14ac:dyDescent="0.2">
      <c r="A109" s="55">
        <v>4322</v>
      </c>
      <c r="B109" s="175" t="s">
        <v>334</v>
      </c>
      <c r="C109" s="56">
        <v>0</v>
      </c>
      <c r="D109" s="56">
        <v>0</v>
      </c>
    </row>
    <row r="110" spans="1:4" x14ac:dyDescent="0.2">
      <c r="A110" s="55">
        <v>4323</v>
      </c>
      <c r="B110" s="175" t="s">
        <v>335</v>
      </c>
      <c r="C110" s="56">
        <v>0</v>
      </c>
      <c r="D110" s="56">
        <v>0</v>
      </c>
    </row>
    <row r="111" spans="1:4" x14ac:dyDescent="0.2">
      <c r="A111" s="55">
        <v>4324</v>
      </c>
      <c r="B111" s="175" t="s">
        <v>336</v>
      </c>
      <c r="C111" s="56">
        <v>0</v>
      </c>
      <c r="D111" s="56">
        <v>0</v>
      </c>
    </row>
    <row r="112" spans="1:4" x14ac:dyDescent="0.2">
      <c r="A112" s="55">
        <v>4325</v>
      </c>
      <c r="B112" s="175" t="s">
        <v>337</v>
      </c>
      <c r="C112" s="56">
        <v>0</v>
      </c>
      <c r="D112" s="56">
        <v>0</v>
      </c>
    </row>
    <row r="113" spans="1:4" x14ac:dyDescent="0.2">
      <c r="A113" s="62">
        <v>4330</v>
      </c>
      <c r="B113" s="174" t="s">
        <v>338</v>
      </c>
      <c r="C113" s="124">
        <f>+C114</f>
        <v>0</v>
      </c>
      <c r="D113" s="124">
        <f>+D114</f>
        <v>0</v>
      </c>
    </row>
    <row r="114" spans="1:4" x14ac:dyDescent="0.2">
      <c r="A114" s="55">
        <v>4331</v>
      </c>
      <c r="B114" s="175" t="s">
        <v>338</v>
      </c>
      <c r="C114" s="56">
        <v>0</v>
      </c>
      <c r="D114" s="56">
        <v>0</v>
      </c>
    </row>
    <row r="115" spans="1:4" x14ac:dyDescent="0.2">
      <c r="A115" s="62">
        <v>4340</v>
      </c>
      <c r="B115" s="174" t="s">
        <v>339</v>
      </c>
      <c r="C115" s="124">
        <f>+C116</f>
        <v>0</v>
      </c>
      <c r="D115" s="124">
        <f>+D116</f>
        <v>0</v>
      </c>
    </row>
    <row r="116" spans="1:4" x14ac:dyDescent="0.2">
      <c r="A116" s="55">
        <v>4341</v>
      </c>
      <c r="B116" s="175" t="s">
        <v>339</v>
      </c>
      <c r="C116" s="56">
        <v>0</v>
      </c>
      <c r="D116" s="56">
        <v>0</v>
      </c>
    </row>
    <row r="117" spans="1:4" x14ac:dyDescent="0.2">
      <c r="A117" s="62">
        <v>4390</v>
      </c>
      <c r="B117" s="174" t="s">
        <v>340</v>
      </c>
      <c r="C117" s="124">
        <f>SUM(C118:C124)</f>
        <v>417224.25</v>
      </c>
      <c r="D117" s="124">
        <f>SUM(D118:D124)</f>
        <v>319717.46000000002</v>
      </c>
    </row>
    <row r="118" spans="1:4" x14ac:dyDescent="0.2">
      <c r="A118" s="55">
        <v>4392</v>
      </c>
      <c r="B118" s="175" t="s">
        <v>341</v>
      </c>
      <c r="C118" s="56">
        <v>0</v>
      </c>
      <c r="D118" s="56">
        <v>0</v>
      </c>
    </row>
    <row r="119" spans="1:4" x14ac:dyDescent="0.2">
      <c r="A119" s="55">
        <v>4393</v>
      </c>
      <c r="B119" s="175" t="s">
        <v>509</v>
      </c>
      <c r="C119" s="56">
        <v>320423.94</v>
      </c>
      <c r="D119" s="56">
        <v>301320.5</v>
      </c>
    </row>
    <row r="120" spans="1:4" x14ac:dyDescent="0.2">
      <c r="A120" s="55">
        <v>4394</v>
      </c>
      <c r="B120" s="175" t="s">
        <v>342</v>
      </c>
      <c r="C120" s="56">
        <v>0</v>
      </c>
      <c r="D120" s="56">
        <v>0</v>
      </c>
    </row>
    <row r="121" spans="1:4" x14ac:dyDescent="0.2">
      <c r="A121" s="55">
        <v>4395</v>
      </c>
      <c r="B121" s="175" t="s">
        <v>343</v>
      </c>
      <c r="C121" s="56">
        <v>0</v>
      </c>
      <c r="D121" s="56">
        <v>0</v>
      </c>
    </row>
    <row r="122" spans="1:4" x14ac:dyDescent="0.2">
      <c r="A122" s="55">
        <v>4396</v>
      </c>
      <c r="B122" s="175" t="s">
        <v>344</v>
      </c>
      <c r="C122" s="56">
        <v>0</v>
      </c>
      <c r="D122" s="56">
        <v>0</v>
      </c>
    </row>
    <row r="123" spans="1:4" x14ac:dyDescent="0.2">
      <c r="A123" s="55">
        <v>4397</v>
      </c>
      <c r="B123" s="175" t="s">
        <v>510</v>
      </c>
      <c r="C123" s="56">
        <v>0</v>
      </c>
      <c r="D123" s="56">
        <v>0</v>
      </c>
    </row>
    <row r="124" spans="1:4" x14ac:dyDescent="0.2">
      <c r="A124" s="55">
        <v>4399</v>
      </c>
      <c r="B124" s="175" t="s">
        <v>340</v>
      </c>
      <c r="C124" s="56">
        <v>96800.31</v>
      </c>
      <c r="D124" s="56">
        <v>18396.96</v>
      </c>
    </row>
    <row r="125" spans="1:4" x14ac:dyDescent="0.2">
      <c r="A125" s="62">
        <v>1120</v>
      </c>
      <c r="B125" s="140" t="s">
        <v>620</v>
      </c>
      <c r="C125" s="124">
        <f>SUM(C126:C134)</f>
        <v>153120</v>
      </c>
      <c r="D125" s="124">
        <f>SUM(D126:D134)</f>
        <v>8491093.5999999996</v>
      </c>
    </row>
    <row r="126" spans="1:4" x14ac:dyDescent="0.2">
      <c r="A126" s="55">
        <v>1124</v>
      </c>
      <c r="B126" s="176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76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76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76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76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76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76" t="s">
        <v>633</v>
      </c>
      <c r="C132" s="56">
        <v>153120</v>
      </c>
      <c r="D132" s="56">
        <v>168664</v>
      </c>
    </row>
    <row r="133" spans="1:4" x14ac:dyDescent="0.2">
      <c r="A133" s="55">
        <v>1122</v>
      </c>
      <c r="B133" s="176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76" t="s">
        <v>635</v>
      </c>
      <c r="C134" s="56">
        <v>0</v>
      </c>
      <c r="D134" s="56">
        <v>8322429.5999999996</v>
      </c>
    </row>
    <row r="135" spans="1:4" x14ac:dyDescent="0.2">
      <c r="A135" s="55"/>
      <c r="B135" s="141" t="s">
        <v>632</v>
      </c>
      <c r="C135" s="124">
        <f>C47+C48-C102</f>
        <v>-5246991.1499999985</v>
      </c>
      <c r="D135" s="124">
        <f>D47+D48-D102</f>
        <v>-3359577.5199999996</v>
      </c>
    </row>
    <row r="137" spans="1:4" x14ac:dyDescent="0.2">
      <c r="B137" s="42" t="s">
        <v>649</v>
      </c>
    </row>
    <row r="152" spans="8:8" x14ac:dyDescent="0.2">
      <c r="H152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5" t="s">
        <v>604</v>
      </c>
    </row>
    <row r="10" spans="1:2" ht="15" customHeight="1" x14ac:dyDescent="0.2">
      <c r="A10" s="146"/>
      <c r="B10" s="145" t="s">
        <v>75</v>
      </c>
    </row>
    <row r="11" spans="1:2" ht="15" customHeight="1" x14ac:dyDescent="0.2">
      <c r="A11" s="146"/>
      <c r="B11" s="147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2020-02-04T18:43:53Z</cp:lastPrinted>
  <dcterms:created xsi:type="dcterms:W3CDTF">2012-12-11T20:36:24Z</dcterms:created>
  <dcterms:modified xsi:type="dcterms:W3CDTF">2023-01-19T19:02:23Z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